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>'Sheet1'!$S$5</definedName>
  </definedNames>
  <calcPr fullCalcOnLoad="1"/>
</workbook>
</file>

<file path=xl/sharedStrings.xml><?xml version="1.0" encoding="utf-8"?>
<sst xmlns="http://schemas.openxmlformats.org/spreadsheetml/2006/main" count="74" uniqueCount="39">
  <si>
    <t>Pre-Startup EST</t>
  </si>
  <si>
    <t>Total Item EST</t>
  </si>
  <si>
    <t>Cash on Hand (beginning of month)</t>
  </si>
  <si>
    <t>CASH RECEIPTS</t>
  </si>
  <si>
    <t>Cash Sales</t>
  </si>
  <si>
    <t>Total Cash Available (before cash out)</t>
  </si>
  <si>
    <t>CASH PAID OUT</t>
  </si>
  <si>
    <t>All % are in relation to cash sales</t>
  </si>
  <si>
    <t>Purchases (raw product)</t>
  </si>
  <si>
    <t>jason</t>
  </si>
  <si>
    <t>partner</t>
  </si>
  <si>
    <t>hank</t>
  </si>
  <si>
    <t>Gross wages (exact withdrawal)</t>
  </si>
  <si>
    <t>wavform</t>
  </si>
  <si>
    <t>aramark</t>
  </si>
  <si>
    <t>Supplies Packaging (office &amp; oper.)</t>
  </si>
  <si>
    <t>dumpster</t>
  </si>
  <si>
    <t>fuel &amp; maintenance</t>
  </si>
  <si>
    <t>Delivery Truck</t>
  </si>
  <si>
    <t>Accounting &amp; legal</t>
  </si>
  <si>
    <t>Rent</t>
  </si>
  <si>
    <t>Telecommunications</t>
  </si>
  <si>
    <t>Utilities</t>
  </si>
  <si>
    <t>Insurance</t>
  </si>
  <si>
    <t xml:space="preserve">health Insurance </t>
  </si>
  <si>
    <t>refrigeration/equipment</t>
  </si>
  <si>
    <t>pest</t>
  </si>
  <si>
    <t>vehicle allowances (3)</t>
  </si>
  <si>
    <t>Misc</t>
  </si>
  <si>
    <t>SUBTOTAL</t>
  </si>
  <si>
    <t>TOTAL CASH PAID OUT</t>
  </si>
  <si>
    <t>Cash Position (end of month)</t>
  </si>
  <si>
    <t>ESSENTIAL OPERATING DATA (non cash flow information)</t>
  </si>
  <si>
    <t>Sales Volume (dollars)</t>
  </si>
  <si>
    <t>Accounts Receivable</t>
  </si>
  <si>
    <t>Bad Debt (end of month)</t>
  </si>
  <si>
    <t>Inventory on hand (eom)</t>
  </si>
  <si>
    <t>Accounts Payable (eom)</t>
  </si>
  <si>
    <t>Depreciation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</si>
</sst>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5" formatCode="0.0000%"/>
    <numFmt numFmtId="197" formatCode="m/yy"/>
    <numFmt numFmtId="201" formatCode="mmmm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Perpetua"/>
      <family val="0"/>
    </font>
    <font>
      <b/>
      <sz val="11"/>
      <color indexed="8"/>
      <name val="Perpetua"/>
      <family val="0"/>
    </font>
    <font>
      <b/>
      <sz val="11"/>
      <color indexed="9"/>
      <name val="Perpetua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3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185" fontId="0" fillId="0" borderId="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4" borderId="0" xfId="0" applyNumberFormat="1" applyFont="1" applyFill="1" applyBorder="1" applyAlignment="1" applyProtection="1">
      <alignment horizontal="left" vertical="center"/>
      <protection locked="0"/>
    </xf>
    <xf numFmtId="185" fontId="4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19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185" fontId="4" fillId="0" borderId="0" xfId="0" applyNumberFormat="1" applyFont="1" applyFill="1" applyBorder="1" applyAlignment="1" applyProtection="1">
      <alignment horizontal="left" vertical="center"/>
      <protection locked="0"/>
    </xf>
    <xf numFmtId="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7" fontId="4" fillId="0" borderId="0" xfId="0" applyNumberFormat="1" applyFont="1" applyFill="1" applyBorder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197" fontId="5" fillId="0" borderId="0" xfId="0" applyNumberFormat="1" applyFont="1" applyFill="1" applyBorder="1" applyAlignment="1" applyProtection="1">
      <alignment horizontal="left"/>
      <protection locked="0"/>
    </xf>
    <xf numFmtId="20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4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5" fillId="4" borderId="4" xfId="0" applyNumberFormat="1" applyFont="1" applyFill="1" applyBorder="1" applyAlignment="1" applyProtection="1">
      <alignment horizontal="left" vertical="center" wrapText="1"/>
      <protection locked="0"/>
    </xf>
    <xf numFmtId="3" fontId="5" fillId="4" borderId="4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NumberFormat="1" applyFont="1" applyFill="1" applyBorder="1" applyAlignment="1" applyProtection="1">
      <alignment horizontal="right" vertical="center"/>
      <protection locked="0"/>
    </xf>
    <xf numFmtId="0" fontId="6" fillId="5" borderId="0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Q1">
      <pane ySplit="495" topLeftCell="BM11" activePane="bottomLeft" state="split"/>
      <selection pane="topLeft" activeCell="A1" sqref="A1"/>
      <selection pane="bottomLeft" activeCell="AR8" sqref="AR8"/>
    </sheetView>
  </sheetViews>
  <sheetFormatPr defaultColWidth="9.140625" defaultRowHeight="12.75"/>
  <cols>
    <col min="1" max="1" width="18.8515625" style="1" customWidth="1"/>
    <col min="2" max="2" width="30.00390625" style="2" customWidth="1"/>
    <col min="3" max="3" width="14.00390625" style="1" customWidth="1"/>
    <col min="4" max="4" width="26.00390625" style="1" customWidth="1"/>
    <col min="5" max="5" width="10.00390625" style="3" customWidth="1"/>
    <col min="6" max="6" width="9.00390625" style="1" customWidth="1"/>
    <col min="7" max="7" width="10.00390625" style="3" customWidth="1"/>
    <col min="8" max="8" width="9.00390625" style="1" customWidth="1"/>
    <col min="9" max="9" width="10.00390625" style="3" customWidth="1"/>
    <col min="10" max="10" width="9.00390625" style="1" customWidth="1"/>
    <col min="11" max="11" width="10.00390625" style="3" customWidth="1"/>
    <col min="12" max="12" width="9.00390625" style="1" customWidth="1"/>
    <col min="13" max="13" width="10.00390625" style="3" customWidth="1"/>
    <col min="14" max="14" width="9.00390625" style="1" customWidth="1"/>
    <col min="15" max="15" width="10.00390625" style="3" customWidth="1"/>
    <col min="16" max="16" width="30.00390625" style="2" customWidth="1"/>
    <col min="17" max="17" width="9.00390625" style="1" customWidth="1"/>
    <col min="18" max="18" width="10.00390625" style="3" customWidth="1"/>
    <col min="19" max="19" width="9.00390625" style="1" customWidth="1"/>
    <col min="20" max="20" width="10.00390625" style="3" customWidth="1"/>
    <col min="21" max="21" width="10.00390625" style="1" customWidth="1"/>
    <col min="22" max="22" width="10.00390625" style="3" customWidth="1"/>
    <col min="23" max="23" width="10.00390625" style="1" customWidth="1"/>
    <col min="24" max="24" width="10.00390625" style="3" customWidth="1"/>
    <col min="25" max="25" width="10.00390625" style="1" customWidth="1"/>
    <col min="26" max="26" width="10.00390625" style="3" customWidth="1"/>
    <col min="27" max="27" width="10.00390625" style="1" customWidth="1"/>
    <col min="28" max="28" width="10.00390625" style="3" customWidth="1"/>
    <col min="29" max="29" width="14.00390625" style="1" customWidth="1"/>
    <col min="30" max="16384" width="10.00390625" style="1" customWidth="1"/>
  </cols>
  <sheetData>
    <row r="1" spans="1:30" ht="15.75">
      <c r="A1" s="36"/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3"/>
    </row>
    <row r="2" spans="1:30" s="4" customFormat="1" ht="24" customHeight="1">
      <c r="A2" s="20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9"/>
      <c r="AD2" s="14"/>
    </row>
    <row r="3" spans="1:30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8"/>
      <c r="AD3" s="13"/>
    </row>
    <row r="4" spans="1:30" ht="49.5" customHeight="1">
      <c r="A4" s="22"/>
      <c r="B4" s="21"/>
      <c r="C4" s="21" t="s">
        <v>0</v>
      </c>
      <c r="D4" s="23">
        <v>39996</v>
      </c>
      <c r="E4" s="23"/>
      <c r="F4" s="23">
        <f>DATE(((YEAR(D4)-1900)+1900),MONTH(D4)+1,1)</f>
        <v>40026</v>
      </c>
      <c r="G4" s="23"/>
      <c r="H4" s="23">
        <f>DATE(((YEAR(F4)-1900)+1900),MONTH(F4)+1,1)</f>
        <v>40057</v>
      </c>
      <c r="I4" s="23"/>
      <c r="J4" s="23">
        <f>DATE(((YEAR(H4)-1900)+1900),MONTH(H4)+1,1)</f>
        <v>40087</v>
      </c>
      <c r="K4" s="23"/>
      <c r="L4" s="23">
        <f>DATE(((YEAR(J4)-1900)+1900),MONTH(J4)+1,1)</f>
        <v>40118</v>
      </c>
      <c r="M4" s="23"/>
      <c r="N4" s="23">
        <f>DATE(((YEAR(L4)-1900)+1900),MONTH(L4)+1,1)</f>
        <v>40148</v>
      </c>
      <c r="O4" s="23"/>
      <c r="P4" s="21"/>
      <c r="Q4" s="23">
        <f>DATE(((YEAR(N4)-1900)+1900),MONTH(N4)+1,1)</f>
        <v>40179</v>
      </c>
      <c r="R4" s="23"/>
      <c r="S4" s="23">
        <f>DATE(((YEAR(Q4)-1900)+1900),MONTH(Q4)+1,1)</f>
        <v>40210</v>
      </c>
      <c r="T4" s="23"/>
      <c r="U4" s="23">
        <f>DATE(((YEAR(S4)-1900)+1900),MONTH(S4)+1,1)</f>
        <v>40238</v>
      </c>
      <c r="V4" s="23"/>
      <c r="W4" s="23">
        <f>DATE(((YEAR(U4)-1900)+1900),MONTH(U4)+1,1)</f>
        <v>40269</v>
      </c>
      <c r="X4" s="23"/>
      <c r="Y4" s="23">
        <f>DATE(((YEAR(W4)-1900)+1900),MONTH(W4)+1,1)</f>
        <v>40299</v>
      </c>
      <c r="Z4" s="23"/>
      <c r="AA4" s="23">
        <f>DATE(((YEAR(Y4)-1900)+1900),MONTH(Y4)+1,1)</f>
        <v>40330</v>
      </c>
      <c r="AB4" s="23"/>
      <c r="AC4" s="30" t="s">
        <v>1</v>
      </c>
      <c r="AD4" s="13"/>
    </row>
    <row r="5" spans="1:30" ht="79.5" customHeight="1">
      <c r="A5" s="16"/>
      <c r="B5" s="17" t="s">
        <v>2</v>
      </c>
      <c r="C5" s="18">
        <v>65000</v>
      </c>
      <c r="D5" s="18">
        <v>65000</v>
      </c>
      <c r="E5" s="18"/>
      <c r="F5" s="18">
        <f>D43</f>
        <v>48560</v>
      </c>
      <c r="G5" s="18"/>
      <c r="H5" s="18">
        <f>F43</f>
        <v>43615</v>
      </c>
      <c r="I5" s="18"/>
      <c r="J5" s="18">
        <f>H43</f>
        <v>37560</v>
      </c>
      <c r="K5" s="18"/>
      <c r="L5" s="18">
        <f>J43</f>
        <v>32995</v>
      </c>
      <c r="M5" s="18"/>
      <c r="N5" s="18">
        <f>L43</f>
        <v>29570</v>
      </c>
      <c r="O5" s="18"/>
      <c r="P5" s="17" t="s">
        <v>2</v>
      </c>
      <c r="Q5" s="18">
        <f>N43</f>
        <v>20885</v>
      </c>
      <c r="R5" s="18"/>
      <c r="S5" s="18">
        <f>Q43</f>
        <v>23700</v>
      </c>
      <c r="T5" s="18"/>
      <c r="U5" s="18">
        <f>S43</f>
        <v>40865</v>
      </c>
      <c r="V5" s="18"/>
      <c r="W5" s="18">
        <f>U43</f>
        <v>65380</v>
      </c>
      <c r="X5" s="18"/>
      <c r="Y5" s="18">
        <f>W43</f>
        <v>101145</v>
      </c>
      <c r="Z5" s="18"/>
      <c r="AA5" s="18">
        <f>Y43</f>
        <v>137260</v>
      </c>
      <c r="AB5" s="18"/>
      <c r="AC5" s="31">
        <f>AA5</f>
        <v>137260</v>
      </c>
      <c r="AD5" s="13"/>
    </row>
    <row r="6" spans="1:30" ht="18.75" customHeight="1">
      <c r="A6" s="22"/>
      <c r="B6" s="21"/>
      <c r="C6" s="24"/>
      <c r="D6" s="24">
        <f>++++++++++++++++++++++++++++++D12</f>
        <v>30000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1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32"/>
      <c r="AD6" s="13"/>
    </row>
    <row r="7" spans="1:30" ht="18.75" customHeight="1">
      <c r="A7" s="16"/>
      <c r="B7" s="17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 t="s">
        <v>3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31"/>
      <c r="AD7" s="13"/>
    </row>
    <row r="8" spans="1:30" ht="27.75" customHeight="1">
      <c r="A8" s="22"/>
      <c r="B8" s="21" t="s">
        <v>4</v>
      </c>
      <c r="C8" s="24"/>
      <c r="D8" s="24">
        <v>30000</v>
      </c>
      <c r="E8" s="24"/>
      <c r="F8" s="24">
        <v>40000</v>
      </c>
      <c r="G8" s="24"/>
      <c r="H8" s="24">
        <v>50000</v>
      </c>
      <c r="I8" s="24"/>
      <c r="J8" s="24">
        <v>60000</v>
      </c>
      <c r="K8" s="24"/>
      <c r="L8" s="24">
        <v>70000</v>
      </c>
      <c r="M8" s="24"/>
      <c r="N8" s="24">
        <v>80000</v>
      </c>
      <c r="O8" s="24"/>
      <c r="P8" s="21" t="s">
        <v>4</v>
      </c>
      <c r="Q8" s="24">
        <v>100000</v>
      </c>
      <c r="R8" s="24"/>
      <c r="S8" s="24">
        <v>125000</v>
      </c>
      <c r="T8" s="24"/>
      <c r="U8" s="24">
        <v>150000</v>
      </c>
      <c r="V8" s="24"/>
      <c r="W8" s="24">
        <v>175000</v>
      </c>
      <c r="X8" s="24"/>
      <c r="Y8" s="24">
        <v>200000</v>
      </c>
      <c r="Z8" s="24"/>
      <c r="AA8" s="24">
        <v>225000</v>
      </c>
      <c r="AB8" s="24"/>
      <c r="AC8" s="32">
        <f>SUM(D8:AA8)</f>
        <v>1305000</v>
      </c>
      <c r="AD8" s="13"/>
    </row>
    <row r="9" spans="1:30" ht="15" customHeight="1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1"/>
      <c r="AD9" s="13"/>
    </row>
    <row r="10" spans="1:30" ht="10.5" customHeight="1">
      <c r="A10" s="22"/>
      <c r="B10" s="2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1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32"/>
      <c r="AD10" s="13"/>
    </row>
    <row r="11" spans="1:30" ht="12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1"/>
      <c r="AD11" s="13"/>
    </row>
    <row r="12" spans="1:30" ht="27.75" customHeight="1">
      <c r="A12" s="22"/>
      <c r="B12" s="21" t="s">
        <v>4</v>
      </c>
      <c r="C12" s="24"/>
      <c r="D12" s="24">
        <v>30000</v>
      </c>
      <c r="E12" s="24"/>
      <c r="F12" s="24">
        <v>40000</v>
      </c>
      <c r="G12" s="24"/>
      <c r="H12" s="24">
        <v>50000</v>
      </c>
      <c r="I12" s="24"/>
      <c r="J12" s="24">
        <v>60000</v>
      </c>
      <c r="K12" s="24"/>
      <c r="L12" s="24">
        <v>70000</v>
      </c>
      <c r="M12" s="24"/>
      <c r="N12" s="24">
        <v>80000</v>
      </c>
      <c r="O12" s="24"/>
      <c r="P12" s="21" t="s">
        <v>4</v>
      </c>
      <c r="Q12" s="24">
        <v>100000</v>
      </c>
      <c r="R12" s="24"/>
      <c r="S12" s="24">
        <v>125000</v>
      </c>
      <c r="T12" s="24"/>
      <c r="U12" s="24">
        <v>150000</v>
      </c>
      <c r="V12" s="24"/>
      <c r="W12" s="24">
        <v>175000</v>
      </c>
      <c r="X12" s="24"/>
      <c r="Y12" s="24">
        <v>200000</v>
      </c>
      <c r="Z12" s="24"/>
      <c r="AA12" s="24">
        <v>225000</v>
      </c>
      <c r="AB12" s="24"/>
      <c r="AC12" s="32">
        <f>SUM(D12:AA12)</f>
        <v>1305000</v>
      </c>
      <c r="AD12" s="13"/>
    </row>
    <row r="13" spans="1:30" ht="39" customHeight="1">
      <c r="A13" s="16"/>
      <c r="B13" s="17" t="s">
        <v>5</v>
      </c>
      <c r="C13" s="18"/>
      <c r="D13" s="18">
        <f>(D5+D12)</f>
        <v>95000</v>
      </c>
      <c r="E13" s="18"/>
      <c r="F13" s="18">
        <f>(F5+F12)</f>
        <v>88560</v>
      </c>
      <c r="G13" s="18"/>
      <c r="H13" s="18">
        <f>(H5+H12)</f>
        <v>93615</v>
      </c>
      <c r="I13" s="18"/>
      <c r="J13" s="18">
        <f>(J5+J12)</f>
        <v>97560</v>
      </c>
      <c r="K13" s="18"/>
      <c r="L13" s="18">
        <f>(L5+L12)</f>
        <v>102995</v>
      </c>
      <c r="M13" s="18"/>
      <c r="N13" s="18">
        <f>(N5+N12)</f>
        <v>109570</v>
      </c>
      <c r="O13" s="18"/>
      <c r="P13" s="17" t="s">
        <v>5</v>
      </c>
      <c r="Q13" s="18">
        <f>(Q5+Q12)</f>
        <v>120885</v>
      </c>
      <c r="R13" s="18"/>
      <c r="S13" s="18">
        <f>(S5+S12)</f>
        <v>148700</v>
      </c>
      <c r="T13" s="18"/>
      <c r="U13" s="18">
        <f>(U5+U12)</f>
        <v>190865</v>
      </c>
      <c r="V13" s="18"/>
      <c r="W13" s="18">
        <f>(W5+W12)</f>
        <v>240380</v>
      </c>
      <c r="X13" s="18"/>
      <c r="Y13" s="18">
        <f>(Y5+Y12)</f>
        <v>301145</v>
      </c>
      <c r="Z13" s="18"/>
      <c r="AA13" s="18">
        <f>(AA5+AA12)</f>
        <v>362260</v>
      </c>
      <c r="AB13" s="18"/>
      <c r="AC13" s="31"/>
      <c r="AD13" s="13"/>
    </row>
    <row r="14" spans="1:30" ht="10.5" customHeight="1">
      <c r="A14" s="22"/>
      <c r="B14" s="2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1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32"/>
      <c r="AD14" s="13"/>
    </row>
    <row r="15" spans="1:30" ht="30.75" customHeight="1">
      <c r="A15" s="16"/>
      <c r="B15" s="17" t="s">
        <v>6</v>
      </c>
      <c r="C15" s="18"/>
      <c r="D15" s="18" t="s">
        <v>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 t="s">
        <v>6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1"/>
      <c r="AD15" s="13"/>
    </row>
    <row r="16" spans="1:30" ht="35.25" customHeight="1">
      <c r="A16" s="22"/>
      <c r="B16" s="21" t="s">
        <v>8</v>
      </c>
      <c r="C16" s="24"/>
      <c r="D16" s="24">
        <v>20000</v>
      </c>
      <c r="E16" s="25">
        <f>D16/D8</f>
        <v>0.6666666666666666</v>
      </c>
      <c r="F16" s="24">
        <v>25000</v>
      </c>
      <c r="G16" s="25">
        <f>F16/F8</f>
        <v>0.625</v>
      </c>
      <c r="H16" s="24">
        <v>30000</v>
      </c>
      <c r="I16" s="25">
        <f>H16/H8</f>
        <v>0.6</v>
      </c>
      <c r="J16" s="24">
        <v>35000</v>
      </c>
      <c r="K16" s="25">
        <f>J16/J8</f>
        <v>0.5833333333333334</v>
      </c>
      <c r="L16" s="24">
        <v>40000</v>
      </c>
      <c r="M16" s="25">
        <f>L16/L8</f>
        <v>0.5714285714285714</v>
      </c>
      <c r="N16" s="24">
        <v>45000</v>
      </c>
      <c r="O16" s="25">
        <f>N16/N8</f>
        <v>0.5625</v>
      </c>
      <c r="P16" s="21" t="s">
        <v>8</v>
      </c>
      <c r="Q16" s="24">
        <v>60000</v>
      </c>
      <c r="R16" s="25">
        <f>Q16/Q8</f>
        <v>0.6</v>
      </c>
      <c r="S16" s="24">
        <v>65000</v>
      </c>
      <c r="T16" s="25">
        <f>S16/S8</f>
        <v>0.52</v>
      </c>
      <c r="U16" s="24">
        <v>80000</v>
      </c>
      <c r="V16" s="25">
        <f>U16/U8</f>
        <v>0.5333333333333333</v>
      </c>
      <c r="W16" s="24">
        <v>90000</v>
      </c>
      <c r="X16" s="25">
        <f>W16/W8</f>
        <v>0.5142857142857142</v>
      </c>
      <c r="Y16" s="24">
        <v>110000</v>
      </c>
      <c r="Z16" s="25">
        <f>Y16/Y8</f>
        <v>0.55</v>
      </c>
      <c r="AA16" s="24">
        <v>125000</v>
      </c>
      <c r="AB16" s="25"/>
      <c r="AC16" s="32">
        <f>SUM(AA16,Y16,W16,U16,S16,Q16,N16,L16,J16,H16,F16,D16)</f>
        <v>725000</v>
      </c>
      <c r="AD16" s="13"/>
    </row>
    <row r="17" spans="1:30" ht="28.5" customHeight="1">
      <c r="A17" s="16"/>
      <c r="B17" s="17" t="s">
        <v>9</v>
      </c>
      <c r="C17" s="16"/>
      <c r="D17" s="18">
        <v>5000</v>
      </c>
      <c r="E17" s="19"/>
      <c r="F17" s="18">
        <v>5000</v>
      </c>
      <c r="G17" s="19"/>
      <c r="H17" s="18">
        <v>6000</v>
      </c>
      <c r="I17" s="19"/>
      <c r="J17" s="18">
        <v>7000</v>
      </c>
      <c r="K17" s="19"/>
      <c r="L17" s="18">
        <v>7000</v>
      </c>
      <c r="M17" s="19"/>
      <c r="N17" s="18">
        <v>7000</v>
      </c>
      <c r="O17" s="19"/>
      <c r="P17" s="17" t="s">
        <v>10</v>
      </c>
      <c r="Q17" s="18">
        <v>7000</v>
      </c>
      <c r="R17" s="19"/>
      <c r="S17" s="18">
        <v>8000</v>
      </c>
      <c r="T17" s="19"/>
      <c r="U17" s="18">
        <v>8000</v>
      </c>
      <c r="V17" s="19"/>
      <c r="W17" s="18">
        <v>9000</v>
      </c>
      <c r="X17" s="19"/>
      <c r="Y17" s="18">
        <v>9000</v>
      </c>
      <c r="Z17" s="19"/>
      <c r="AA17" s="18">
        <v>15000</v>
      </c>
      <c r="AB17" s="19"/>
      <c r="AC17" s="31">
        <f>SUM(AA17:AB17,AA17,Y17,W17,U17,S17,Q17,N17,L17,J17,H17,F17,D17)</f>
        <v>108000</v>
      </c>
      <c r="AD17" s="13"/>
    </row>
    <row r="18" spans="1:30" ht="45" customHeight="1">
      <c r="A18" s="22"/>
      <c r="B18" s="21" t="s">
        <v>11</v>
      </c>
      <c r="C18" s="24"/>
      <c r="D18" s="24">
        <v>2000</v>
      </c>
      <c r="E18" s="25">
        <f>D18/D8</f>
        <v>0.06666666666666667</v>
      </c>
      <c r="F18" s="24">
        <v>2500</v>
      </c>
      <c r="G18" s="25">
        <f>F18/F8</f>
        <v>0.0625</v>
      </c>
      <c r="H18" s="24">
        <v>3000</v>
      </c>
      <c r="I18" s="25">
        <f>H18/H8</f>
        <v>0.06</v>
      </c>
      <c r="J18" s="24">
        <v>4000</v>
      </c>
      <c r="K18" s="25">
        <f>J18/J8</f>
        <v>0.06666666666666667</v>
      </c>
      <c r="L18" s="24">
        <v>5000</v>
      </c>
      <c r="M18" s="25">
        <f>L18/L8</f>
        <v>0.07142857142857142</v>
      </c>
      <c r="N18" s="24">
        <v>5000</v>
      </c>
      <c r="O18" s="25">
        <f>N18/N8</f>
        <v>0.0625</v>
      </c>
      <c r="P18" s="21" t="s">
        <v>11</v>
      </c>
      <c r="Q18" s="24">
        <v>6000</v>
      </c>
      <c r="R18" s="25">
        <f>Q18/Q8</f>
        <v>0.06</v>
      </c>
      <c r="S18" s="24">
        <v>8000</v>
      </c>
      <c r="T18" s="25">
        <f>S18/S8</f>
        <v>0.064</v>
      </c>
      <c r="U18" s="24">
        <v>8000</v>
      </c>
      <c r="V18" s="25">
        <f>U18/U8</f>
        <v>0.05333333333333334</v>
      </c>
      <c r="W18" s="24">
        <v>9000</v>
      </c>
      <c r="X18" s="25">
        <f>W18/W8</f>
        <v>0.05142857142857143</v>
      </c>
      <c r="Y18" s="24">
        <v>9000</v>
      </c>
      <c r="Z18" s="25">
        <f>Y18/Y8</f>
        <v>0.045</v>
      </c>
      <c r="AA18" s="24">
        <v>15000</v>
      </c>
      <c r="AB18" s="25"/>
      <c r="AC18" s="32">
        <f>SUM(AA18,Y18,W18,U18,S18,Q18,N18,L18,J18,H18,F18,D18)</f>
        <v>76500</v>
      </c>
      <c r="AD18" s="13"/>
    </row>
    <row r="19" spans="1:30" ht="49.5" customHeight="1">
      <c r="A19" s="16"/>
      <c r="B19" s="17" t="s">
        <v>10</v>
      </c>
      <c r="C19" s="18"/>
      <c r="D19" s="18">
        <v>2000</v>
      </c>
      <c r="E19" s="19">
        <f>D19/D8</f>
        <v>0.06666666666666667</v>
      </c>
      <c r="F19" s="18">
        <v>2500</v>
      </c>
      <c r="G19" s="19">
        <f>F19/F8</f>
        <v>0.0625</v>
      </c>
      <c r="H19" s="18">
        <v>3000</v>
      </c>
      <c r="I19" s="19">
        <f>H19/H8</f>
        <v>0.06</v>
      </c>
      <c r="J19" s="18">
        <v>4000</v>
      </c>
      <c r="K19" s="19">
        <f>J19/J8</f>
        <v>0.06666666666666667</v>
      </c>
      <c r="L19" s="18">
        <v>5000</v>
      </c>
      <c r="M19" s="19">
        <f>L19/L8</f>
        <v>0.07142857142857142</v>
      </c>
      <c r="N19" s="18">
        <v>5000</v>
      </c>
      <c r="O19" s="19">
        <f>N19/N8</f>
        <v>0.0625</v>
      </c>
      <c r="P19" s="17" t="s">
        <v>10</v>
      </c>
      <c r="Q19" s="18">
        <v>6000</v>
      </c>
      <c r="R19" s="19">
        <f>Q19/Q8</f>
        <v>0.06</v>
      </c>
      <c r="S19" s="18">
        <v>8000</v>
      </c>
      <c r="T19" s="19">
        <f>S19/S8</f>
        <v>0.064</v>
      </c>
      <c r="U19" s="18">
        <v>8000</v>
      </c>
      <c r="V19" s="19">
        <f>U19/U8</f>
        <v>0.05333333333333334</v>
      </c>
      <c r="W19" s="18">
        <v>9000</v>
      </c>
      <c r="X19" s="19">
        <f>W19/W8</f>
        <v>0.05142857142857143</v>
      </c>
      <c r="Y19" s="18">
        <v>9000</v>
      </c>
      <c r="Z19" s="19">
        <f>Y19/Y8</f>
        <v>0.045</v>
      </c>
      <c r="AA19" s="18">
        <v>0</v>
      </c>
      <c r="AB19" s="19"/>
      <c r="AC19" s="31">
        <f>SUM(AA19,Y19,W19,U19,S19,Q19,N19,L19,J19,H19,F19,D19)</f>
        <v>61500</v>
      </c>
      <c r="AD19" s="13"/>
    </row>
    <row r="20" spans="1:30" ht="409.5" customHeight="1" hidden="1">
      <c r="A20" s="22"/>
      <c r="B20" s="21" t="s">
        <v>12</v>
      </c>
      <c r="C20" s="24"/>
      <c r="D20" s="24">
        <v>2000</v>
      </c>
      <c r="E20" s="25">
        <f>D20/D8</f>
        <v>0.06666666666666667</v>
      </c>
      <c r="F20" s="24">
        <v>2000</v>
      </c>
      <c r="G20" s="25">
        <f>F20/F8</f>
        <v>0.05</v>
      </c>
      <c r="H20" s="24">
        <v>4000</v>
      </c>
      <c r="I20" s="25">
        <f>H20/H8</f>
        <v>0.08</v>
      </c>
      <c r="J20" s="24">
        <v>4000</v>
      </c>
      <c r="K20" s="25">
        <f>J20/J8</f>
        <v>0.06666666666666667</v>
      </c>
      <c r="L20" s="24">
        <v>4000</v>
      </c>
      <c r="M20" s="25">
        <f>L20/L8</f>
        <v>0.05714285714285714</v>
      </c>
      <c r="N20" s="24">
        <v>6000</v>
      </c>
      <c r="O20" s="25">
        <f>N20/N8</f>
        <v>0.075</v>
      </c>
      <c r="P20" s="21" t="s">
        <v>12</v>
      </c>
      <c r="Q20" s="24">
        <v>6000</v>
      </c>
      <c r="R20" s="25">
        <f>Q20/Q8</f>
        <v>0.06</v>
      </c>
      <c r="S20" s="24">
        <v>6000</v>
      </c>
      <c r="T20" s="25">
        <f>S20/S8</f>
        <v>0.048</v>
      </c>
      <c r="U20" s="24">
        <v>8000</v>
      </c>
      <c r="V20" s="25">
        <f>U20/U8</f>
        <v>0.05333333333333334</v>
      </c>
      <c r="W20" s="24">
        <v>8000</v>
      </c>
      <c r="X20" s="25"/>
      <c r="Y20" s="24">
        <v>12000</v>
      </c>
      <c r="Z20" s="25">
        <f>Y20/Y8</f>
        <v>0.06</v>
      </c>
      <c r="AA20" s="24">
        <v>12000</v>
      </c>
      <c r="AB20" s="25"/>
      <c r="AC20" s="32">
        <f>SUM(AA20,Y20,W20,U20,S20,Q20,N20,L20,J20,H20,F20,D20)</f>
        <v>74000</v>
      </c>
      <c r="AD20" s="13"/>
    </row>
    <row r="21" spans="1:30" ht="36.75" customHeight="1">
      <c r="A21" s="16"/>
      <c r="B21" s="17" t="s">
        <v>13</v>
      </c>
      <c r="C21" s="18"/>
      <c r="D21" s="18">
        <v>200</v>
      </c>
      <c r="E21" s="19">
        <f>(D21)/(D8)</f>
        <v>0.006666666666666667</v>
      </c>
      <c r="F21" s="18">
        <v>100</v>
      </c>
      <c r="G21" s="19">
        <f>F21/F8</f>
        <v>0.0025</v>
      </c>
      <c r="H21" s="18">
        <v>100</v>
      </c>
      <c r="I21" s="19">
        <f>H21/H8</f>
        <v>0.002</v>
      </c>
      <c r="J21" s="18">
        <v>100</v>
      </c>
      <c r="K21" s="19">
        <f>J21/J8</f>
        <v>0.0016666666666666668</v>
      </c>
      <c r="L21" s="18">
        <v>100</v>
      </c>
      <c r="M21" s="19">
        <f>L21/L8</f>
        <v>0.0014285714285714286</v>
      </c>
      <c r="N21" s="18">
        <v>100</v>
      </c>
      <c r="O21" s="19">
        <f>N21/N8</f>
        <v>0.00125</v>
      </c>
      <c r="P21" s="17" t="s">
        <v>13</v>
      </c>
      <c r="Q21" s="18">
        <v>100</v>
      </c>
      <c r="R21" s="19">
        <f>Q21/Q8</f>
        <v>0.001</v>
      </c>
      <c r="S21" s="18">
        <v>100</v>
      </c>
      <c r="T21" s="19">
        <f>S21/S8</f>
        <v>0.0008</v>
      </c>
      <c r="U21" s="18">
        <v>100</v>
      </c>
      <c r="V21" s="19">
        <f>U21/U8</f>
        <v>0.0006666666666666666</v>
      </c>
      <c r="W21" s="18">
        <v>100</v>
      </c>
      <c r="X21" s="19">
        <f>W21/W8</f>
        <v>0.0005714285714285715</v>
      </c>
      <c r="Y21" s="18">
        <v>100</v>
      </c>
      <c r="Z21" s="19">
        <f>Y21/Y8</f>
        <v>0.0005</v>
      </c>
      <c r="AA21" s="18">
        <v>100</v>
      </c>
      <c r="AB21" s="19"/>
      <c r="AC21" s="31">
        <v>0</v>
      </c>
      <c r="AD21" s="13"/>
    </row>
    <row r="22" spans="1:30" ht="24" customHeight="1">
      <c r="A22" s="22"/>
      <c r="B22" s="21" t="s">
        <v>14</v>
      </c>
      <c r="C22" s="24"/>
      <c r="D22" s="24">
        <f>D8*0.001</f>
        <v>30</v>
      </c>
      <c r="E22" s="25">
        <f>D22/D8</f>
        <v>0.001</v>
      </c>
      <c r="F22" s="24">
        <f>F8*0.001</f>
        <v>40</v>
      </c>
      <c r="G22" s="25">
        <f>F22/F8</f>
        <v>0.001</v>
      </c>
      <c r="H22" s="24">
        <f>H8*0.001</f>
        <v>50</v>
      </c>
      <c r="I22" s="25">
        <f>H22/H8</f>
        <v>0.001</v>
      </c>
      <c r="J22" s="24">
        <f>J8*0.001</f>
        <v>60</v>
      </c>
      <c r="K22" s="25">
        <f>J22/J8</f>
        <v>0.001</v>
      </c>
      <c r="L22" s="24">
        <f>L8*0.001</f>
        <v>70</v>
      </c>
      <c r="M22" s="25">
        <f>L22/L8</f>
        <v>0.001</v>
      </c>
      <c r="N22" s="24">
        <f>N8*0.001</f>
        <v>80</v>
      </c>
      <c r="O22" s="25">
        <f>N22/N8</f>
        <v>0.001</v>
      </c>
      <c r="P22" s="21" t="s">
        <v>14</v>
      </c>
      <c r="Q22" s="24">
        <f>Q8*0.001</f>
        <v>100</v>
      </c>
      <c r="R22" s="25">
        <f>Q22/Q8</f>
        <v>0.001</v>
      </c>
      <c r="S22" s="24">
        <f>S8*0.001</f>
        <v>125</v>
      </c>
      <c r="T22" s="25">
        <f>S22/S8</f>
        <v>0.001</v>
      </c>
      <c r="U22" s="24">
        <f>U8*0.001</f>
        <v>150</v>
      </c>
      <c r="V22" s="25">
        <f>U22/U8</f>
        <v>0.001</v>
      </c>
      <c r="W22" s="24">
        <f>W8*0.001</f>
        <v>175</v>
      </c>
      <c r="X22" s="25">
        <f>W22/W8</f>
        <v>0.001</v>
      </c>
      <c r="Y22" s="24">
        <f>Y8*0.001</f>
        <v>200</v>
      </c>
      <c r="Z22" s="25">
        <f>Y22/Y8</f>
        <v>0.001</v>
      </c>
      <c r="AA22" s="24">
        <f>AA8*0.001</f>
        <v>225</v>
      </c>
      <c r="AB22" s="25"/>
      <c r="AC22" s="32"/>
      <c r="AD22" s="13"/>
    </row>
    <row r="23" spans="1:30" ht="39" customHeight="1">
      <c r="A23" s="16"/>
      <c r="B23" s="17" t="s">
        <v>15</v>
      </c>
      <c r="C23" s="16"/>
      <c r="D23" s="18">
        <v>700</v>
      </c>
      <c r="E23" s="19">
        <f>D23/D8</f>
        <v>0.023333333333333334</v>
      </c>
      <c r="F23" s="18">
        <f>F8*(0.03)</f>
        <v>1200</v>
      </c>
      <c r="G23" s="19">
        <f>F23/F8</f>
        <v>0.03</v>
      </c>
      <c r="H23" s="18">
        <v>800</v>
      </c>
      <c r="I23" s="19">
        <f>H23/H8</f>
        <v>0.016</v>
      </c>
      <c r="J23" s="18">
        <v>800</v>
      </c>
      <c r="K23" s="19">
        <f>J23/J8</f>
        <v>0.013333333333333334</v>
      </c>
      <c r="L23" s="18">
        <v>900</v>
      </c>
      <c r="M23" s="19">
        <f>L23/L8</f>
        <v>0.012857142857142857</v>
      </c>
      <c r="N23" s="18">
        <v>900</v>
      </c>
      <c r="O23" s="19">
        <f>N23/N8</f>
        <v>0.01125</v>
      </c>
      <c r="P23" s="17" t="s">
        <v>15</v>
      </c>
      <c r="Q23" s="18">
        <v>900</v>
      </c>
      <c r="R23" s="19">
        <f>Q23/Q8</f>
        <v>0.009</v>
      </c>
      <c r="S23" s="18">
        <v>900</v>
      </c>
      <c r="T23" s="19">
        <f>S23/S8</f>
        <v>0.0072</v>
      </c>
      <c r="U23" s="18">
        <v>900</v>
      </c>
      <c r="V23" s="19">
        <f>U23/U8</f>
        <v>0.006</v>
      </c>
      <c r="W23" s="18">
        <v>1000</v>
      </c>
      <c r="X23" s="19">
        <f>W23/W8</f>
        <v>0.005714285714285714</v>
      </c>
      <c r="Y23" s="18">
        <v>1000</v>
      </c>
      <c r="Z23" s="19">
        <f>Y23/Y8</f>
        <v>0.005</v>
      </c>
      <c r="AA23" s="18">
        <v>1200</v>
      </c>
      <c r="AB23" s="19"/>
      <c r="AC23" s="31"/>
      <c r="AD23" s="13"/>
    </row>
    <row r="24" spans="1:30" ht="24" customHeight="1">
      <c r="A24" s="22"/>
      <c r="B24" s="21" t="s">
        <v>16</v>
      </c>
      <c r="C24" s="24"/>
      <c r="D24" s="24">
        <v>310</v>
      </c>
      <c r="E24" s="25">
        <f>D24/D8</f>
        <v>0.010333333333333333</v>
      </c>
      <c r="F24" s="24">
        <v>80</v>
      </c>
      <c r="G24" s="25">
        <f>F24/F8</f>
        <v>0.002</v>
      </c>
      <c r="H24" s="24">
        <v>80</v>
      </c>
      <c r="I24" s="25">
        <f>H24/H8</f>
        <v>0.0016</v>
      </c>
      <c r="J24" s="24">
        <v>80</v>
      </c>
      <c r="K24" s="25">
        <f>J24/J8</f>
        <v>0.0013333333333333333</v>
      </c>
      <c r="L24" s="24">
        <v>80</v>
      </c>
      <c r="M24" s="25">
        <f>L24/L8</f>
        <v>0.001142857142857143</v>
      </c>
      <c r="N24" s="24">
        <v>80</v>
      </c>
      <c r="O24" s="25">
        <f>N24/N8</f>
        <v>0.001</v>
      </c>
      <c r="P24" s="21" t="s">
        <v>16</v>
      </c>
      <c r="Q24" s="24">
        <v>160</v>
      </c>
      <c r="R24" s="25">
        <f>Q24/Q8</f>
        <v>0.0016</v>
      </c>
      <c r="S24" s="24">
        <v>160</v>
      </c>
      <c r="T24" s="25">
        <f>S24/S8</f>
        <v>0.00128</v>
      </c>
      <c r="U24" s="24">
        <v>160</v>
      </c>
      <c r="V24" s="25">
        <f>U24/U8</f>
        <v>0.0010666666666666667</v>
      </c>
      <c r="W24" s="24">
        <v>160</v>
      </c>
      <c r="X24" s="25">
        <f>W24/W8</f>
        <v>0.0009142857142857143</v>
      </c>
      <c r="Y24" s="24">
        <v>160</v>
      </c>
      <c r="Z24" s="25">
        <f>Y24/Y8</f>
        <v>0.0008</v>
      </c>
      <c r="AA24" s="24">
        <v>160</v>
      </c>
      <c r="AB24" s="25"/>
      <c r="AC24" s="32"/>
      <c r="AD24" s="13"/>
    </row>
    <row r="25" spans="1:30" ht="36.75" customHeight="1">
      <c r="A25" s="16"/>
      <c r="B25" s="17" t="s">
        <v>17</v>
      </c>
      <c r="C25" s="18"/>
      <c r="D25" s="18">
        <f>D8*0.005</f>
        <v>150</v>
      </c>
      <c r="E25" s="19">
        <f>D25/D8</f>
        <v>0.005</v>
      </c>
      <c r="F25" s="18">
        <f>F8*0.005</f>
        <v>200</v>
      </c>
      <c r="G25" s="19">
        <f>F25/F8</f>
        <v>0.005</v>
      </c>
      <c r="H25" s="18">
        <f>H8*0.005</f>
        <v>250</v>
      </c>
      <c r="I25" s="19">
        <f>H25/H8</f>
        <v>0.005</v>
      </c>
      <c r="J25" s="18">
        <f>J8*0.005</f>
        <v>300</v>
      </c>
      <c r="K25" s="19">
        <f>J25/J8</f>
        <v>0.005</v>
      </c>
      <c r="L25" s="18">
        <f>L8*0.005</f>
        <v>350</v>
      </c>
      <c r="M25" s="19">
        <f>L25/L8</f>
        <v>0.005</v>
      </c>
      <c r="N25" s="18">
        <f>N8*0.005</f>
        <v>400</v>
      </c>
      <c r="O25" s="19">
        <f>N25/N8</f>
        <v>0.005</v>
      </c>
      <c r="P25" s="17" t="s">
        <v>17</v>
      </c>
      <c r="Q25" s="18">
        <f>Q8*0.005</f>
        <v>500</v>
      </c>
      <c r="R25" s="19">
        <f>Q25/Q8</f>
        <v>0.005</v>
      </c>
      <c r="S25" s="18">
        <f>S8*0.005</f>
        <v>625</v>
      </c>
      <c r="T25" s="19">
        <f>S25/S8</f>
        <v>0.005</v>
      </c>
      <c r="U25" s="18">
        <f>U8*0.005</f>
        <v>750</v>
      </c>
      <c r="V25" s="19">
        <f>U25/U8</f>
        <v>0.005</v>
      </c>
      <c r="W25" s="18">
        <f>W8*0.005</f>
        <v>875</v>
      </c>
      <c r="X25" s="19">
        <f>W25/W8</f>
        <v>0.005</v>
      </c>
      <c r="Y25" s="18">
        <f>Y8*0.005</f>
        <v>1000</v>
      </c>
      <c r="Z25" s="19">
        <f>Y25/Y8</f>
        <v>0.005</v>
      </c>
      <c r="AA25" s="18">
        <f>AA8*0.005</f>
        <v>1125</v>
      </c>
      <c r="AB25" s="19"/>
      <c r="AC25" s="31"/>
      <c r="AD25" s="13"/>
    </row>
    <row r="26" spans="1:30" ht="40.5" customHeight="1">
      <c r="A26" s="22"/>
      <c r="B26" s="21" t="s">
        <v>18</v>
      </c>
      <c r="C26" s="24"/>
      <c r="D26" s="24">
        <v>600</v>
      </c>
      <c r="E26" s="25">
        <f>D26/D8</f>
        <v>0.02</v>
      </c>
      <c r="F26" s="24">
        <v>600</v>
      </c>
      <c r="G26" s="25">
        <f>F26/F8</f>
        <v>0.015</v>
      </c>
      <c r="H26" s="24">
        <v>600</v>
      </c>
      <c r="I26" s="25">
        <f>H26/H8</f>
        <v>0.012</v>
      </c>
      <c r="J26" s="24">
        <v>600</v>
      </c>
      <c r="K26" s="25">
        <f>J26/J8</f>
        <v>0.01</v>
      </c>
      <c r="L26" s="24">
        <v>600</v>
      </c>
      <c r="M26" s="25">
        <f>L26/L8</f>
        <v>0.008571428571428572</v>
      </c>
      <c r="N26" s="24">
        <v>600</v>
      </c>
      <c r="O26" s="25">
        <f>N26/N8</f>
        <v>0.0075</v>
      </c>
      <c r="P26" s="21" t="s">
        <v>18</v>
      </c>
      <c r="Q26" s="24">
        <v>600</v>
      </c>
      <c r="R26" s="25">
        <f>Q26/Q8</f>
        <v>0.006</v>
      </c>
      <c r="S26" s="24">
        <v>600</v>
      </c>
      <c r="T26" s="25">
        <f>S26/S8</f>
        <v>0.0048</v>
      </c>
      <c r="U26" s="24">
        <v>600</v>
      </c>
      <c r="V26" s="25">
        <f>U26/U8</f>
        <v>0.004</v>
      </c>
      <c r="W26" s="24">
        <v>600</v>
      </c>
      <c r="X26" s="25">
        <f>W26/W8</f>
        <v>0.0034285714285714284</v>
      </c>
      <c r="Y26" s="24">
        <v>600</v>
      </c>
      <c r="Z26" s="25">
        <f>Y26/Y8</f>
        <v>0.003</v>
      </c>
      <c r="AA26" s="24">
        <v>600</v>
      </c>
      <c r="AB26" s="25"/>
      <c r="AC26" s="32"/>
      <c r="AD26" s="13"/>
    </row>
    <row r="27" spans="1:30" ht="40.5" customHeight="1">
      <c r="A27" s="16"/>
      <c r="B27" s="17" t="s">
        <v>19</v>
      </c>
      <c r="C27" s="18"/>
      <c r="D27" s="18"/>
      <c r="E27" s="19"/>
      <c r="F27" s="18">
        <v>500</v>
      </c>
      <c r="G27" s="19"/>
      <c r="H27" s="18">
        <v>500</v>
      </c>
      <c r="I27" s="19">
        <f>H27/H8</f>
        <v>0.01</v>
      </c>
      <c r="J27" s="18">
        <v>500</v>
      </c>
      <c r="K27" s="19">
        <f>J27/J8</f>
        <v>0.008333333333333333</v>
      </c>
      <c r="L27" s="18">
        <v>500</v>
      </c>
      <c r="M27" s="19">
        <f>L27/L8</f>
        <v>0.007142857142857143</v>
      </c>
      <c r="N27" s="18">
        <v>500</v>
      </c>
      <c r="O27" s="19">
        <f>N27/N8</f>
        <v>0.00625</v>
      </c>
      <c r="P27" s="17" t="s">
        <v>19</v>
      </c>
      <c r="Q27" s="18">
        <v>500</v>
      </c>
      <c r="R27" s="19">
        <f>Q27/Q8</f>
        <v>0.005</v>
      </c>
      <c r="S27" s="18">
        <v>500</v>
      </c>
      <c r="T27" s="19">
        <f>S27/S8</f>
        <v>0.004</v>
      </c>
      <c r="U27" s="18">
        <v>500</v>
      </c>
      <c r="V27" s="19">
        <f>U27/U8</f>
        <v>0.0033333333333333335</v>
      </c>
      <c r="W27" s="18">
        <v>500</v>
      </c>
      <c r="X27" s="19">
        <f>W27/W8</f>
        <v>0.002857142857142857</v>
      </c>
      <c r="Y27" s="18">
        <v>500</v>
      </c>
      <c r="Z27" s="19">
        <f>Y27/Y8</f>
        <v>0.0025</v>
      </c>
      <c r="AA27" s="18">
        <v>500</v>
      </c>
      <c r="AB27" s="19"/>
      <c r="AC27" s="31"/>
      <c r="AD27" s="13"/>
    </row>
    <row r="28" spans="1:30" ht="24" customHeight="1">
      <c r="A28" s="22"/>
      <c r="B28" s="21" t="s">
        <v>20</v>
      </c>
      <c r="C28" s="24"/>
      <c r="D28" s="24">
        <v>3250</v>
      </c>
      <c r="E28" s="25">
        <f>D28/D8</f>
        <v>0.10833333333333334</v>
      </c>
      <c r="F28" s="24">
        <v>3250</v>
      </c>
      <c r="G28" s="25">
        <f>F28/F8</f>
        <v>0.08125</v>
      </c>
      <c r="H28" s="24">
        <v>3250</v>
      </c>
      <c r="I28" s="25">
        <f>H28/H8</f>
        <v>0.065</v>
      </c>
      <c r="J28" s="24">
        <v>3250</v>
      </c>
      <c r="K28" s="25">
        <f>J28/J8</f>
        <v>0.05416666666666667</v>
      </c>
      <c r="L28" s="24">
        <v>3250</v>
      </c>
      <c r="M28" s="25">
        <f>L28/L8</f>
        <v>0.04642857142857143</v>
      </c>
      <c r="N28" s="24">
        <v>3250</v>
      </c>
      <c r="O28" s="25">
        <f>N28/N8</f>
        <v>0.040625</v>
      </c>
      <c r="P28" s="21" t="s">
        <v>20</v>
      </c>
      <c r="Q28" s="24">
        <v>3250</v>
      </c>
      <c r="R28" s="25">
        <f>Q28/Q8</f>
        <v>0.0325</v>
      </c>
      <c r="S28" s="24">
        <v>3250</v>
      </c>
      <c r="T28" s="25">
        <f>S28/S8</f>
        <v>0.026</v>
      </c>
      <c r="U28" s="24">
        <v>3250</v>
      </c>
      <c r="V28" s="25">
        <f>U28/U8</f>
        <v>0.021666666666666667</v>
      </c>
      <c r="W28" s="24">
        <v>3250</v>
      </c>
      <c r="X28" s="25">
        <f>W28/W8</f>
        <v>0.018571428571428572</v>
      </c>
      <c r="Y28" s="24">
        <v>3250</v>
      </c>
      <c r="Z28" s="25">
        <f>Y28/Y8</f>
        <v>0.01625</v>
      </c>
      <c r="AA28" s="24">
        <v>3250</v>
      </c>
      <c r="AB28" s="25"/>
      <c r="AC28" s="32"/>
      <c r="AD28" s="13"/>
    </row>
    <row r="29" spans="1:30" ht="38.25" customHeight="1">
      <c r="A29" s="16"/>
      <c r="B29" s="17" t="s">
        <v>21</v>
      </c>
      <c r="C29" s="18"/>
      <c r="D29" s="18">
        <v>500</v>
      </c>
      <c r="E29" s="19">
        <f>D29/D8</f>
        <v>0.016666666666666666</v>
      </c>
      <c r="F29" s="18">
        <v>500</v>
      </c>
      <c r="G29" s="19">
        <f>F29/F8</f>
        <v>0.0125</v>
      </c>
      <c r="H29" s="18">
        <v>600</v>
      </c>
      <c r="I29" s="19">
        <f>H29/H8</f>
        <v>0.012</v>
      </c>
      <c r="J29" s="18">
        <v>700</v>
      </c>
      <c r="K29" s="19">
        <f>J29/J8</f>
        <v>0.011666666666666667</v>
      </c>
      <c r="L29" s="18">
        <v>700</v>
      </c>
      <c r="M29" s="19">
        <f>L29/L8</f>
        <v>0.01</v>
      </c>
      <c r="N29" s="18">
        <v>700</v>
      </c>
      <c r="O29" s="19">
        <f>N29/N8</f>
        <v>0.00875</v>
      </c>
      <c r="P29" s="17" t="s">
        <v>21</v>
      </c>
      <c r="Q29" s="18">
        <v>700</v>
      </c>
      <c r="R29" s="19">
        <f>Q29/Q8</f>
        <v>0.007</v>
      </c>
      <c r="S29" s="18">
        <v>700</v>
      </c>
      <c r="T29" s="19">
        <f>S29/S8</f>
        <v>0.0056</v>
      </c>
      <c r="U29" s="18">
        <v>700</v>
      </c>
      <c r="V29" s="19">
        <f>U29/U8</f>
        <v>0.004666666666666667</v>
      </c>
      <c r="W29" s="18">
        <v>700</v>
      </c>
      <c r="X29" s="19">
        <f>W29/W8</f>
        <v>0.004</v>
      </c>
      <c r="Y29" s="18">
        <v>700</v>
      </c>
      <c r="Z29" s="19">
        <f>Y29/Y8</f>
        <v>0.0035</v>
      </c>
      <c r="AA29" s="18">
        <v>700</v>
      </c>
      <c r="AB29" s="19"/>
      <c r="AC29" s="31"/>
      <c r="AD29" s="13"/>
    </row>
    <row r="30" spans="1:30" ht="24" customHeight="1">
      <c r="A30" s="22"/>
      <c r="B30" s="21" t="s">
        <v>22</v>
      </c>
      <c r="C30" s="24"/>
      <c r="D30" s="24">
        <v>800</v>
      </c>
      <c r="E30" s="25">
        <f>D30/D8</f>
        <v>0.02666666666666667</v>
      </c>
      <c r="F30" s="24">
        <f>(F8)*0.02</f>
        <v>800</v>
      </c>
      <c r="G30" s="25">
        <f>F30/F8</f>
        <v>0.02</v>
      </c>
      <c r="H30" s="24">
        <f>(H8)*0.02</f>
        <v>1000</v>
      </c>
      <c r="I30" s="25">
        <f>H30/H8</f>
        <v>0.02</v>
      </c>
      <c r="J30" s="24">
        <f>(J8)*0.02</f>
        <v>1200</v>
      </c>
      <c r="K30" s="25">
        <f>J30/J8</f>
        <v>0.02</v>
      </c>
      <c r="L30" s="24">
        <f>(L8)*0.02</f>
        <v>1400</v>
      </c>
      <c r="M30" s="25">
        <f>L30/L8</f>
        <v>0.02</v>
      </c>
      <c r="N30" s="24">
        <f>(N8)*0.02</f>
        <v>1600</v>
      </c>
      <c r="O30" s="25">
        <f>N30/N8</f>
        <v>0.02</v>
      </c>
      <c r="P30" s="21" t="s">
        <v>22</v>
      </c>
      <c r="Q30" s="24">
        <f>(Q8)*0.02</f>
        <v>2000</v>
      </c>
      <c r="R30" s="25">
        <f>Q30/Q8</f>
        <v>0.02</v>
      </c>
      <c r="S30" s="24">
        <f>(S8)*0.02</f>
        <v>2500</v>
      </c>
      <c r="T30" s="25">
        <f>S30/S8</f>
        <v>0.02</v>
      </c>
      <c r="U30" s="24">
        <f>(U8)*0.02</f>
        <v>3000</v>
      </c>
      <c r="V30" s="25">
        <f>U30/U8</f>
        <v>0.02</v>
      </c>
      <c r="W30" s="24">
        <f>(W8)*0.02</f>
        <v>3500</v>
      </c>
      <c r="X30" s="25">
        <f>W30/W8</f>
        <v>0.02</v>
      </c>
      <c r="Y30" s="24">
        <f>(Y8)*0.02</f>
        <v>4000</v>
      </c>
      <c r="Z30" s="25">
        <f>Y30/Y8</f>
        <v>0.02</v>
      </c>
      <c r="AA30" s="24">
        <f>(AA8)*0.02</f>
        <v>4500</v>
      </c>
      <c r="AB30" s="25"/>
      <c r="AC30" s="32"/>
      <c r="AD30" s="13"/>
    </row>
    <row r="31" spans="1:30" ht="24" customHeight="1">
      <c r="A31" s="16"/>
      <c r="B31" s="17" t="s">
        <v>23</v>
      </c>
      <c r="C31" s="18"/>
      <c r="D31" s="18">
        <v>3000</v>
      </c>
      <c r="E31" s="19">
        <f>D31/D8</f>
        <v>0.1</v>
      </c>
      <c r="F31" s="18">
        <f>F8*0.015</f>
        <v>600</v>
      </c>
      <c r="G31" s="19">
        <f>F31/F8</f>
        <v>0.015</v>
      </c>
      <c r="H31" s="18">
        <f>H8*0.015</f>
        <v>750</v>
      </c>
      <c r="I31" s="19">
        <f>H31/H8</f>
        <v>0.015</v>
      </c>
      <c r="J31" s="18">
        <f>J8*0.015</f>
        <v>900</v>
      </c>
      <c r="K31" s="19">
        <f>J31/J8</f>
        <v>0.015</v>
      </c>
      <c r="L31" s="18">
        <v>900</v>
      </c>
      <c r="M31" s="19">
        <f>L31/L8</f>
        <v>0.012857142857142857</v>
      </c>
      <c r="N31" s="18">
        <v>900</v>
      </c>
      <c r="O31" s="19">
        <f>N31/N8</f>
        <v>0.01125</v>
      </c>
      <c r="P31" s="17" t="s">
        <v>23</v>
      </c>
      <c r="Q31" s="18">
        <v>900</v>
      </c>
      <c r="R31" s="19">
        <f>Q31/Q8</f>
        <v>0.009</v>
      </c>
      <c r="S31" s="18">
        <v>900</v>
      </c>
      <c r="T31" s="19">
        <f>S31/S8</f>
        <v>0.0072</v>
      </c>
      <c r="U31" s="18">
        <v>900</v>
      </c>
      <c r="V31" s="19">
        <f>U31/U8</f>
        <v>0.006</v>
      </c>
      <c r="W31" s="18">
        <v>900</v>
      </c>
      <c r="X31" s="19">
        <f>W31/W8</f>
        <v>0.005142857142857143</v>
      </c>
      <c r="Y31" s="18">
        <v>900</v>
      </c>
      <c r="Z31" s="19">
        <f>Y31/Y8</f>
        <v>0.0045</v>
      </c>
      <c r="AA31" s="18">
        <v>900</v>
      </c>
      <c r="AB31" s="19"/>
      <c r="AC31" s="31"/>
      <c r="AD31" s="13"/>
    </row>
    <row r="32" spans="1:30" ht="38.25" customHeight="1">
      <c r="A32" s="22"/>
      <c r="B32" s="21" t="s">
        <v>24</v>
      </c>
      <c r="C32" s="24"/>
      <c r="D32" s="24"/>
      <c r="E32" s="25"/>
      <c r="F32" s="24"/>
      <c r="G32" s="25"/>
      <c r="H32" s="24">
        <v>0</v>
      </c>
      <c r="I32" s="25">
        <f>H32/H12</f>
        <v>0</v>
      </c>
      <c r="J32" s="24">
        <v>0</v>
      </c>
      <c r="K32" s="25">
        <f>J32/J12</f>
        <v>0</v>
      </c>
      <c r="L32" s="24"/>
      <c r="M32" s="25">
        <f>L32/L12</f>
        <v>0</v>
      </c>
      <c r="N32" s="24"/>
      <c r="O32" s="25">
        <f>N32/N12</f>
        <v>0</v>
      </c>
      <c r="P32" s="21" t="s">
        <v>24</v>
      </c>
      <c r="Q32" s="24">
        <v>900</v>
      </c>
      <c r="R32" s="25">
        <f>Q32/Q12</f>
        <v>0.009</v>
      </c>
      <c r="S32" s="24">
        <v>900</v>
      </c>
      <c r="T32" s="25">
        <f>S32/S12</f>
        <v>0.0072</v>
      </c>
      <c r="U32" s="24">
        <v>900</v>
      </c>
      <c r="V32" s="25">
        <f>U32/U12</f>
        <v>0.006</v>
      </c>
      <c r="W32" s="24">
        <v>900</v>
      </c>
      <c r="X32" s="25">
        <f>W32/W12</f>
        <v>0.005142857142857143</v>
      </c>
      <c r="Y32" s="24">
        <v>900</v>
      </c>
      <c r="Z32" s="25">
        <f>Y32/Y12</f>
        <v>0.0045</v>
      </c>
      <c r="AA32" s="24">
        <v>900</v>
      </c>
      <c r="AB32" s="25"/>
      <c r="AC32" s="32"/>
      <c r="AD32" s="13"/>
    </row>
    <row r="33" spans="1:30" ht="9" customHeight="1">
      <c r="A33" s="16"/>
      <c r="B33" s="17" t="s">
        <v>25</v>
      </c>
      <c r="C33" s="18"/>
      <c r="D33" s="18">
        <v>5700</v>
      </c>
      <c r="E33" s="19"/>
      <c r="F33" s="18">
        <v>0</v>
      </c>
      <c r="G33" s="19"/>
      <c r="H33" s="18">
        <v>2000</v>
      </c>
      <c r="I33" s="19"/>
      <c r="J33" s="18">
        <v>2000</v>
      </c>
      <c r="K33" s="19"/>
      <c r="L33" s="18">
        <v>2000</v>
      </c>
      <c r="M33" s="19"/>
      <c r="N33" s="18">
        <v>10000</v>
      </c>
      <c r="O33" s="19"/>
      <c r="P33" s="17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31"/>
      <c r="AD33" s="13"/>
    </row>
    <row r="34" spans="1:30" ht="30" customHeight="1">
      <c r="A34" s="22"/>
      <c r="B34" s="21" t="s">
        <v>26</v>
      </c>
      <c r="C34" s="24"/>
      <c r="D34" s="24">
        <v>200</v>
      </c>
      <c r="E34" s="25">
        <f>D34/D12</f>
        <v>0.006666666666666667</v>
      </c>
      <c r="F34" s="24">
        <v>75</v>
      </c>
      <c r="G34" s="25">
        <f>F34/F12</f>
        <v>0.001875</v>
      </c>
      <c r="H34" s="24">
        <v>75</v>
      </c>
      <c r="I34" s="25">
        <f>H34/H12</f>
        <v>0.0015</v>
      </c>
      <c r="J34" s="24">
        <v>75</v>
      </c>
      <c r="K34" s="25">
        <f>J34/J12</f>
        <v>0.00125</v>
      </c>
      <c r="L34" s="24">
        <v>75</v>
      </c>
      <c r="M34" s="25">
        <f>L34/L12</f>
        <v>0.0010714285714285715</v>
      </c>
      <c r="N34" s="24">
        <v>75</v>
      </c>
      <c r="O34" s="25">
        <f>N34/N12</f>
        <v>0.0009375</v>
      </c>
      <c r="P34" s="21" t="s">
        <v>26</v>
      </c>
      <c r="Q34" s="24">
        <v>75</v>
      </c>
      <c r="R34" s="25">
        <f>Q34/Q12</f>
        <v>0.00075</v>
      </c>
      <c r="S34" s="24">
        <v>75</v>
      </c>
      <c r="T34" s="25">
        <f>S34/S12</f>
        <v>0.0006</v>
      </c>
      <c r="U34" s="24">
        <v>75</v>
      </c>
      <c r="V34" s="25">
        <f>U34/U12</f>
        <v>0.0005</v>
      </c>
      <c r="W34" s="24">
        <v>75</v>
      </c>
      <c r="X34" s="25">
        <f>W34/W12</f>
        <v>0.00042857142857142855</v>
      </c>
      <c r="Y34" s="24">
        <v>75</v>
      </c>
      <c r="Z34" s="25">
        <f>Y34/Y12</f>
        <v>0.000375</v>
      </c>
      <c r="AA34" s="24">
        <v>75</v>
      </c>
      <c r="AB34" s="25"/>
      <c r="AC34" s="32"/>
      <c r="AD34" s="13"/>
    </row>
    <row r="35" spans="1:30" ht="34.5" customHeight="1">
      <c r="A35" s="16"/>
      <c r="B35" s="17" t="s">
        <v>27</v>
      </c>
      <c r="C35" s="18"/>
      <c r="D35" s="18"/>
      <c r="E35" s="19"/>
      <c r="F35" s="18">
        <v>0</v>
      </c>
      <c r="G35" s="19"/>
      <c r="H35" s="18">
        <v>0</v>
      </c>
      <c r="I35" s="19"/>
      <c r="J35" s="18">
        <v>0</v>
      </c>
      <c r="K35" s="19"/>
      <c r="L35" s="18">
        <v>1500</v>
      </c>
      <c r="M35" s="19"/>
      <c r="N35" s="18">
        <v>1500</v>
      </c>
      <c r="O35" s="19"/>
      <c r="P35" s="17" t="s">
        <v>28</v>
      </c>
      <c r="Q35" s="18">
        <v>1500</v>
      </c>
      <c r="R35" s="19"/>
      <c r="S35" s="18">
        <v>1500</v>
      </c>
      <c r="T35" s="19"/>
      <c r="U35" s="18">
        <v>1500</v>
      </c>
      <c r="V35" s="19"/>
      <c r="W35" s="18">
        <v>1500</v>
      </c>
      <c r="X35" s="19"/>
      <c r="Y35" s="18">
        <v>1500</v>
      </c>
      <c r="Z35" s="19"/>
      <c r="AA35" s="18">
        <v>1500</v>
      </c>
      <c r="AB35" s="19"/>
      <c r="AC35" s="31"/>
      <c r="AD35" s="13"/>
    </row>
    <row r="36" spans="1:30" ht="24" customHeight="1">
      <c r="A36" s="22"/>
      <c r="B36" s="21" t="s">
        <v>29</v>
      </c>
      <c r="C36" s="24"/>
      <c r="D36" s="24">
        <f>SUM(D16:D35)</f>
        <v>46440</v>
      </c>
      <c r="E36" s="25">
        <f>SUM(D16:D35)/D12</f>
        <v>1.548</v>
      </c>
      <c r="F36" s="24">
        <f>SUM(F16:F35)</f>
        <v>44945</v>
      </c>
      <c r="G36" s="25">
        <f>SUM(F16:F35)/F12</f>
        <v>1.123625</v>
      </c>
      <c r="H36" s="24">
        <f>SUM(H16:H35)</f>
        <v>56055</v>
      </c>
      <c r="I36" s="25">
        <f>SUM(H16:H35)/H12</f>
        <v>1.1211</v>
      </c>
      <c r="J36" s="24">
        <f>SUM(J16:J35)</f>
        <v>64565</v>
      </c>
      <c r="K36" s="25">
        <f>SUM(J16:J35)/J12</f>
        <v>1.0760833333333333</v>
      </c>
      <c r="L36" s="24">
        <f>SUM(L16:L35)</f>
        <v>73425</v>
      </c>
      <c r="M36" s="25">
        <f>SUM(L16:L35)/L12</f>
        <v>1.0489285714285714</v>
      </c>
      <c r="N36" s="24">
        <f>SUM(N16:N35)</f>
        <v>88685</v>
      </c>
      <c r="O36" s="25">
        <f>SUM(N16:N35)/N12</f>
        <v>1.1085625</v>
      </c>
      <c r="P36" s="21" t="s">
        <v>29</v>
      </c>
      <c r="Q36" s="24">
        <f>SUM(Q16:Q35)</f>
        <v>97185</v>
      </c>
      <c r="R36" s="25">
        <f>SUM(Q16:Q35)/Q12</f>
        <v>0.97185</v>
      </c>
      <c r="S36" s="24">
        <f>SUM(S16:S35)</f>
        <v>107835</v>
      </c>
      <c r="T36" s="25">
        <f>SUM(S16:S35)/S12</f>
        <v>0.86268</v>
      </c>
      <c r="U36" s="24">
        <f>SUM(U16:U35)</f>
        <v>125485</v>
      </c>
      <c r="V36" s="25">
        <f>SUM(U16:U35)/U12</f>
        <v>0.8365666666666667</v>
      </c>
      <c r="W36" s="24">
        <f>SUM(W16:W35)</f>
        <v>139235</v>
      </c>
      <c r="X36" s="25">
        <f>SUM(W16:W35)/W12</f>
        <v>0.7956285714285715</v>
      </c>
      <c r="Y36" s="24">
        <f>SUM(Y16:Y35)</f>
        <v>163885</v>
      </c>
      <c r="Z36" s="25">
        <f>SUM(Y16:Y35)/Y12</f>
        <v>0.819425</v>
      </c>
      <c r="AA36" s="24">
        <f>SUM(AA16:AA35)</f>
        <v>182735</v>
      </c>
      <c r="AB36" s="25"/>
      <c r="AC36" s="32">
        <f>SUM(F36,D36,H36,J36,L36,N36,Q36,S36,U36,W36,Y36,Y36,AA36)</f>
        <v>1354360</v>
      </c>
      <c r="AD36" s="15">
        <f>AC36/AC8</f>
        <v>1.0378237547892721</v>
      </c>
    </row>
    <row r="37" spans="1:30" ht="16.5" customHeight="1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31"/>
      <c r="AD37" s="13"/>
    </row>
    <row r="38" spans="1:30" ht="4.5" customHeight="1">
      <c r="A38" s="22"/>
      <c r="B38" s="2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1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2"/>
      <c r="AD38" s="13"/>
    </row>
    <row r="39" spans="1:30" ht="6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31"/>
      <c r="AD39" s="13"/>
    </row>
    <row r="40" spans="1:30" ht="8.25" customHeight="1">
      <c r="A40" s="22"/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1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32"/>
      <c r="AD40" s="13"/>
    </row>
    <row r="41" spans="1:30" ht="6.75" customHeight="1">
      <c r="A41" s="16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31"/>
      <c r="AD41" s="13"/>
    </row>
    <row r="42" spans="1:30" ht="55.5" customHeight="1">
      <c r="A42" s="22"/>
      <c r="B42" s="21" t="s">
        <v>30</v>
      </c>
      <c r="C42" s="24">
        <f>SUM(C36:C41)</f>
        <v>0</v>
      </c>
      <c r="D42" s="24">
        <f>SUM(D36:D41)</f>
        <v>46440</v>
      </c>
      <c r="E42" s="24"/>
      <c r="F42" s="24">
        <f>SUM(F36:F41)</f>
        <v>44945</v>
      </c>
      <c r="G42" s="24"/>
      <c r="H42" s="24">
        <f>SUM(H36:H41)</f>
        <v>56055</v>
      </c>
      <c r="I42" s="24"/>
      <c r="J42" s="24">
        <f>SUM(J36:J41)</f>
        <v>64565</v>
      </c>
      <c r="K42" s="24"/>
      <c r="L42" s="24">
        <f>SUM(L36:L41)</f>
        <v>73425</v>
      </c>
      <c r="M42" s="24"/>
      <c r="N42" s="24">
        <f>SUM(N36:N41)</f>
        <v>88685</v>
      </c>
      <c r="O42" s="24"/>
      <c r="P42" s="21" t="s">
        <v>30</v>
      </c>
      <c r="Q42" s="24">
        <f>SUM(Q36:Q41)</f>
        <v>97185</v>
      </c>
      <c r="R42" s="24"/>
      <c r="S42" s="24">
        <f>SUM(S36:S41)</f>
        <v>107835</v>
      </c>
      <c r="T42" s="24"/>
      <c r="U42" s="24">
        <f>SUM(U36:U41)</f>
        <v>125485</v>
      </c>
      <c r="V42" s="24"/>
      <c r="W42" s="24">
        <f>SUM(W36:W41)</f>
        <v>139235</v>
      </c>
      <c r="X42" s="24"/>
      <c r="Y42" s="24">
        <f>SUM(Y36:Y41)</f>
        <v>163885</v>
      </c>
      <c r="Z42" s="24"/>
      <c r="AA42" s="24">
        <f>SUM(AA36:AA41)</f>
        <v>182735</v>
      </c>
      <c r="AB42" s="24"/>
      <c r="AC42" s="32">
        <f>SUM(AC36:AC41)</f>
        <v>1354360</v>
      </c>
      <c r="AD42" s="13"/>
    </row>
    <row r="43" spans="1:30" ht="59.25" customHeight="1">
      <c r="A43" s="33"/>
      <c r="B43" s="34" t="s">
        <v>31</v>
      </c>
      <c r="C43" s="35">
        <v>60000</v>
      </c>
      <c r="D43" s="35">
        <f>(D13-D42)</f>
        <v>48560</v>
      </c>
      <c r="E43" s="35"/>
      <c r="F43" s="35">
        <f>(F13-F42)</f>
        <v>43615</v>
      </c>
      <c r="G43" s="35"/>
      <c r="H43" s="35">
        <f>(H13-H42)</f>
        <v>37560</v>
      </c>
      <c r="I43" s="35"/>
      <c r="J43" s="35">
        <f>(J13-J42)</f>
        <v>32995</v>
      </c>
      <c r="K43" s="35"/>
      <c r="L43" s="35">
        <f>(L13-L42)</f>
        <v>29570</v>
      </c>
      <c r="M43" s="35"/>
      <c r="N43" s="35">
        <f>(N13-N42)</f>
        <v>20885</v>
      </c>
      <c r="O43" s="35"/>
      <c r="P43" s="34" t="s">
        <v>31</v>
      </c>
      <c r="Q43" s="35">
        <f>(Q13-Q42)</f>
        <v>23700</v>
      </c>
      <c r="R43" s="35"/>
      <c r="S43" s="35">
        <f>(S13-S42)</f>
        <v>40865</v>
      </c>
      <c r="T43" s="35"/>
      <c r="U43" s="35">
        <f>(U13-U42)</f>
        <v>65380</v>
      </c>
      <c r="V43" s="35"/>
      <c r="W43" s="35">
        <f>(W13-W42)</f>
        <v>101145</v>
      </c>
      <c r="X43" s="35"/>
      <c r="Y43" s="35">
        <f>(Y13-Y42)</f>
        <v>137260</v>
      </c>
      <c r="Z43" s="35"/>
      <c r="AA43" s="35">
        <f>(AA13-AA42)</f>
        <v>179525</v>
      </c>
      <c r="AB43" s="35"/>
      <c r="AC43" s="33"/>
      <c r="AD43" s="13"/>
    </row>
    <row r="44" spans="1:29" ht="24" customHeight="1">
      <c r="A44" s="10"/>
      <c r="B44" s="11"/>
      <c r="C44" s="10"/>
      <c r="D44" s="10"/>
      <c r="E44" s="12"/>
      <c r="F44" s="10"/>
      <c r="G44" s="12"/>
      <c r="H44" s="10"/>
      <c r="I44" s="12"/>
      <c r="J44" s="10"/>
      <c r="K44" s="12"/>
      <c r="L44" s="10"/>
      <c r="M44" s="12"/>
      <c r="N44" s="10"/>
      <c r="O44" s="12"/>
      <c r="P44" s="11"/>
      <c r="Q44" s="10"/>
      <c r="R44" s="12"/>
      <c r="S44" s="10"/>
      <c r="T44" s="12"/>
      <c r="U44" s="10"/>
      <c r="V44" s="12"/>
      <c r="W44" s="10"/>
      <c r="X44" s="12"/>
      <c r="Y44" s="10"/>
      <c r="Z44" s="12"/>
      <c r="AA44" s="10"/>
      <c r="AB44" s="12"/>
      <c r="AC44" s="12"/>
    </row>
    <row r="45" spans="2:29" ht="24" customHeight="1">
      <c r="B45" s="9" t="s">
        <v>32</v>
      </c>
      <c r="C45" s="3"/>
      <c r="D45" s="3"/>
      <c r="F45" s="3"/>
      <c r="H45" s="3"/>
      <c r="J45" s="3"/>
      <c r="L45" s="3"/>
      <c r="N45" s="3"/>
      <c r="P45" s="9" t="s">
        <v>32</v>
      </c>
      <c r="Q45" s="3"/>
      <c r="S45" s="3"/>
      <c r="U45" s="3"/>
      <c r="W45" s="3"/>
      <c r="Y45" s="3"/>
      <c r="AA45" s="3"/>
      <c r="AC45" s="5"/>
    </row>
    <row r="46" spans="2:29" ht="24" customHeight="1">
      <c r="B46" s="6" t="s">
        <v>33</v>
      </c>
      <c r="C46" s="5">
        <v>30000</v>
      </c>
      <c r="D46" s="5"/>
      <c r="E46" s="5">
        <v>40000</v>
      </c>
      <c r="F46" s="5"/>
      <c r="G46" s="5">
        <v>50000</v>
      </c>
      <c r="H46" s="5"/>
      <c r="I46" s="5">
        <v>60000</v>
      </c>
      <c r="J46" s="5"/>
      <c r="K46" s="5">
        <v>70000</v>
      </c>
      <c r="L46" s="5"/>
      <c r="M46" s="5">
        <v>80000</v>
      </c>
      <c r="N46" s="5"/>
      <c r="O46" s="5">
        <v>100000</v>
      </c>
      <c r="P46" s="6" t="s">
        <v>33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7"/>
    </row>
    <row r="47" spans="2:29" ht="24" customHeight="1">
      <c r="B47" s="2" t="s">
        <v>34</v>
      </c>
      <c r="C47" s="7">
        <v>0</v>
      </c>
      <c r="D47" s="7"/>
      <c r="E47" s="5"/>
      <c r="F47" s="7"/>
      <c r="G47" s="5"/>
      <c r="H47" s="7"/>
      <c r="I47" s="5"/>
      <c r="J47" s="7"/>
      <c r="K47" s="5"/>
      <c r="L47" s="7"/>
      <c r="M47" s="5"/>
      <c r="N47" s="7"/>
      <c r="O47" s="5"/>
      <c r="P47" s="2" t="s">
        <v>34</v>
      </c>
      <c r="Q47" s="7"/>
      <c r="R47" s="5"/>
      <c r="S47" s="7"/>
      <c r="T47" s="5"/>
      <c r="U47" s="7"/>
      <c r="V47" s="5"/>
      <c r="W47" s="7"/>
      <c r="X47" s="5"/>
      <c r="Y47" s="7"/>
      <c r="Z47" s="5"/>
      <c r="AA47" s="7"/>
      <c r="AB47" s="5"/>
      <c r="AC47" s="5"/>
    </row>
    <row r="48" spans="2:29" ht="24" customHeight="1">
      <c r="B48" s="6" t="s">
        <v>35</v>
      </c>
      <c r="C48" s="5">
        <v>500</v>
      </c>
      <c r="D48" s="5"/>
      <c r="E48" s="5">
        <v>700</v>
      </c>
      <c r="F48" s="5"/>
      <c r="G48" s="5">
        <v>800</v>
      </c>
      <c r="H48" s="5"/>
      <c r="I48" s="5">
        <v>1000</v>
      </c>
      <c r="J48" s="5"/>
      <c r="K48" s="5">
        <v>1200</v>
      </c>
      <c r="L48" s="5"/>
      <c r="M48" s="5">
        <v>1400</v>
      </c>
      <c r="N48" s="5"/>
      <c r="O48" s="5">
        <v>1600</v>
      </c>
      <c r="P48" s="6" t="s">
        <v>35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7"/>
    </row>
    <row r="49" spans="2:29" ht="24" customHeight="1">
      <c r="B49" s="8" t="s">
        <v>36</v>
      </c>
      <c r="C49" s="7">
        <v>60000</v>
      </c>
      <c r="D49" s="7"/>
      <c r="E49" s="5">
        <v>60000</v>
      </c>
      <c r="F49" s="7"/>
      <c r="G49" s="5">
        <v>80000</v>
      </c>
      <c r="H49" s="7"/>
      <c r="I49" s="5">
        <v>90000</v>
      </c>
      <c r="J49" s="7"/>
      <c r="K49" s="5">
        <v>100000</v>
      </c>
      <c r="L49" s="7"/>
      <c r="M49" s="5">
        <v>120000</v>
      </c>
      <c r="N49" s="7"/>
      <c r="O49" s="5">
        <v>140000</v>
      </c>
      <c r="P49" s="8" t="s">
        <v>36</v>
      </c>
      <c r="Q49" s="7"/>
      <c r="R49" s="5"/>
      <c r="S49" s="7"/>
      <c r="T49" s="5"/>
      <c r="U49" s="7"/>
      <c r="V49" s="5"/>
      <c r="W49" s="7"/>
      <c r="X49" s="5"/>
      <c r="Y49" s="7"/>
      <c r="Z49" s="5"/>
      <c r="AA49" s="7"/>
      <c r="AB49" s="5"/>
      <c r="AC49" s="5"/>
    </row>
    <row r="50" spans="2:29" ht="24" customHeight="1">
      <c r="B50" s="6" t="s">
        <v>37</v>
      </c>
      <c r="C50" s="5">
        <v>0</v>
      </c>
      <c r="D50" s="5"/>
      <c r="E50" s="5"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6" t="s">
        <v>37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"/>
    </row>
    <row r="51" spans="2:28" ht="24" customHeight="1">
      <c r="B51" s="2" t="s">
        <v>38</v>
      </c>
      <c r="C51" s="7">
        <v>0</v>
      </c>
      <c r="D51" s="7"/>
      <c r="E51" s="5">
        <v>0</v>
      </c>
      <c r="F51" s="7"/>
      <c r="G51" s="5"/>
      <c r="H51" s="7"/>
      <c r="I51" s="5"/>
      <c r="J51" s="7"/>
      <c r="K51" s="5"/>
      <c r="L51" s="7"/>
      <c r="M51" s="5"/>
      <c r="N51" s="7"/>
      <c r="O51" s="5"/>
      <c r="P51" s="2" t="s">
        <v>38</v>
      </c>
      <c r="Q51" s="7"/>
      <c r="R51" s="5"/>
      <c r="S51" s="7"/>
      <c r="T51" s="5"/>
      <c r="U51" s="7"/>
      <c r="V51" s="5"/>
      <c r="W51" s="7"/>
      <c r="X51" s="5"/>
      <c r="Y51" s="7"/>
      <c r="Z51" s="5"/>
      <c r="AA51" s="7"/>
      <c r="AB51" s="5"/>
    </row>
  </sheetData>
  <printOptions gridLines="1" headings="1"/>
  <pageMargins left="0.125" right="0.125" top="0.125" bottom="0.125" header="0.125" footer="0.125"/>
  <pageSetup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2009-06-15T20:04:50Z</cp:lastPrinted>
  <dcterms:modified xsi:type="dcterms:W3CDTF">2009-06-15T20:07:59Z</dcterms:modified>
  <cp:category/>
  <cp:version/>
  <cp:contentType/>
  <cp:contentStatus/>
</cp:coreProperties>
</file>